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 firstSheet="1" activeTab="1"/>
  </bookViews>
  <sheets>
    <sheet name="XLR_NoRangeSheet" sheetId="2" state="veryHidden" r:id="rId1"/>
    <sheet name="Лист2" sheetId="3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8" i="3"/>
  <c r="M17" s="1"/>
  <c r="M9"/>
  <c r="M10"/>
  <c r="M11"/>
  <c r="M12"/>
  <c r="M13"/>
  <c r="M14"/>
  <c r="M15"/>
  <c r="M16"/>
  <c r="M7"/>
  <c r="C31" l="1"/>
  <c r="C30"/>
  <c r="C29"/>
  <c r="D26"/>
  <c r="D25"/>
  <c r="N8"/>
  <c r="N9"/>
  <c r="N10"/>
  <c r="N11"/>
  <c r="N12"/>
  <c r="N13"/>
  <c r="N14"/>
  <c r="N15"/>
  <c r="N16"/>
  <c r="N7"/>
  <c r="N17" l="1"/>
  <c r="N18" s="1"/>
  <c r="B5" i="2"/>
</calcChain>
</file>

<file path=xl/sharedStrings.xml><?xml version="1.0" encoding="utf-8"?>
<sst xmlns="http://schemas.openxmlformats.org/spreadsheetml/2006/main" count="96" uniqueCount="69">
  <si>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</si>
  <si>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</si>
  <si>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</si>
  <si>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</si>
  <si>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</si>
  <si>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</si>
  <si>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</si>
  <si>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</si>
  <si>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</si>
  <si>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</si>
  <si>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тел.</t>
  </si>
  <si>
    <t>Eд.изм</t>
  </si>
  <si>
    <t>Наименование товара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</si>
  <si>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</si>
  <si>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</si>
  <si>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</si>
  <si>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</si>
  <si>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</si>
  <si>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</si>
  <si>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</si>
  <si>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</si>
  <si>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</si>
  <si>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</si>
  <si>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</si>
  <si>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</si>
  <si>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г. Уфа</t>
  </si>
  <si>
    <t>Поставка антенн для ТВ передатчиков</t>
  </si>
  <si>
    <t>Токтаев В.И., тел. , эл.почта:</t>
  </si>
  <si>
    <t/>
  </si>
  <si>
    <t>Токтаев  В.И  тел 8/347/221-12-01</t>
  </si>
  <si>
    <t>30.04.2014</t>
  </si>
  <si>
    <t>Гулиев Тимур Абрекович</t>
  </si>
  <si>
    <t>(347)251-71-23</t>
  </si>
  <si>
    <t>Отдел радио и телевидения (ОРиТ)</t>
  </si>
  <si>
    <t>Приложение 1.1</t>
  </si>
  <si>
    <t>АНТЕННА "ТУРНИКЕТ-2Г" 10Й, 2-Й ТВК 0,5 КВТ</t>
  </si>
  <si>
    <t>шт</t>
  </si>
  <si>
    <t>АНТЕННА ПЕРЕДАЮЩАЯ ТЕЛЕВИЗИОННАЯ, АПГК.2 "ЗИГЗАГ" 7Й,10Й ТВК О,5 КВТ</t>
  </si>
  <si>
    <t>ТРАНСФОРМАТОР СОПРОТИВЛЕНИЯ 50-75 ОМ</t>
  </si>
  <si>
    <t>ФИДЕР 7/8 50 ОМ, 150 М., ОКОНЦОВАННЫЙ</t>
  </si>
  <si>
    <t>ФИДЕР 7/8 50 ОМ, 140 М., ОКОНЦОВАННЫЙ</t>
  </si>
  <si>
    <t>ФИДЕР 7/8 50 ОМ, 100 М., ОКОНЦОВАННЫЙ</t>
  </si>
  <si>
    <t>Антенна "Зигзаг-1" горизонтальной поляризации,  рабочая полоса 174-230 МГц, входное сопротивление 50 Ом, разъем -  розетка 7/16, входная мощность до 0,5 кВт</t>
  </si>
  <si>
    <t>Антенна "Турникет-2" горизонтальной поляризации, 2 ТВК, рабочая полоса 58-66 МГц, входное сопротивление 50 Ом, разъем -  розетка 7/16, входная мощность до 1 кВт</t>
  </si>
  <si>
    <t>Антенна "Турникет-2" горизонтальной поляризации, 1 ТВК, рабочая полоса 48,5-56,5 МГц, входное сопротивление 50 Ом, разъем -  розетка 7/16, входная мощность до 1 кВт</t>
  </si>
  <si>
    <t>Два отрезка фидера RF - 7/8 длиной по 140 метров оконцованных вилками 7/16. Заземляющее устройство УЗ-7/8 для фидера 7/8  - 2 шт. Крепежное устройство для двух фидеров 7/8 тип КУ-5-7/8-2   - 120 шт.</t>
  </si>
  <si>
    <t>Трансформатор сопротивления 75-50 Ом, на 7 ТВК, , входной разъем  розетка СР-75, выходной розетка 7/16.</t>
  </si>
  <si>
    <t xml:space="preserve">Трансформатор сопротивления 75-50 Ом, на 2 ТВК,  входной разъем  розетка СР-75, выходной розетка 7/16.
 </t>
  </si>
  <si>
    <t>Трансформатор сопротивления 75-50 Ом, на 1 ТВК, мощность до 1 кВт, входной разъем  розетка СР-75, выходной розетка 7/16.</t>
  </si>
  <si>
    <t>Трансформатор сопротивления 75-50 Ом, на 10 ТВК, мощность до 1 кВт, входной разъем  розетка СР-75, выходной розетка 7/16.</t>
  </si>
  <si>
    <t xml:space="preserve"> Фидер RF - 7/8 длиной  100 метров оконцованный вилками 7/16. Заземляющее устройство УЗ-7/8 для фидера 7/8  - 1 шт. Крепежное устройство для  фидера 7/8 тип КУ-4  - 80 шт.</t>
  </si>
  <si>
    <t xml:space="preserve"> Фидер RF - 7/8 длиной  150 метров оконцованный вилками 7/16. Заземляющее устройство УЗ-7/8 для фидера 7/8  - 1 шт. Крепежное устройство для  фидера 7/8 тип КУ-4   - 240 шт.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</si>
  <si>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</si>
  <si>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</si>
  <si>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</si>
  <si>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Номенклатура</t>
  </si>
  <si>
    <t xml:space="preserve">Наименование товара поставщика1 </t>
  </si>
  <si>
    <t>40398</t>
  </si>
  <si>
    <t>40382</t>
  </si>
  <si>
    <t>40405</t>
  </si>
  <si>
    <t>42127</t>
  </si>
  <si>
    <t>42128</t>
  </si>
  <si>
    <t>42129</t>
  </si>
  <si>
    <t>г.Уфа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</si>
  <si>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Сагитовна, Подгорная Резида Рифгатовна  т. 8-905-352-77-79</t>
  </si>
  <si>
    <t>Приложение 1</t>
  </si>
  <si>
    <t>Предельная сумма лота составляет:   708 230,01 руб. с НДС.</t>
  </si>
  <si>
    <t>Контактное лицо по тех. вопросам</t>
  </si>
  <si>
    <t>2 кв. - 31 май 2014г, 3 кв. -1 августа 2014г, 4 кв. - 1 ноября 2014г.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</si>
</sst>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quotePrefix="1"/>
    <xf numFmtId="49" fontId="0" fillId="0" borderId="0" xfId="0" applyNumberFormat="1"/>
    <xf numFmtId="49" fontId="0" fillId="2" borderId="1" xfId="0" applyNumberFormat="1" applyFill="1" applyBorder="1" applyAlignment="1">
      <alignment wrapText="1"/>
    </xf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O30014"/>
    </sheetView>
  </sheetViews>
  <sheetFormatPr defaultRowHeight="15"/>
  <sheetData>
    <row r="5" spans="1:19">
      <c r="A5" s="1" t="s">
        <v>23</v>
      </c>
      <c r="B5" t="e">
        <f>XLR_ERRNAME</f>
        <v>#NAME?</v>
      </c>
    </row>
    <row r="6" spans="1:19">
      <c r="A6" t="s">
        <v>24</v>
      </c>
      <c r="B6">
        <v>171</v>
      </c>
      <c r="C6" s="2" t="s">
        <v>25</v>
      </c>
      <c r="D6">
        <v>1320</v>
      </c>
      <c r="E6" s="2" t="s">
        <v>26</v>
      </c>
      <c r="F6" s="2" t="s">
        <v>27</v>
      </c>
      <c r="G6" s="2" t="s">
        <v>28</v>
      </c>
      <c r="H6" s="2" t="s">
        <v>28</v>
      </c>
      <c r="I6" s="2" t="s">
        <v>29</v>
      </c>
      <c r="J6" s="2" t="s">
        <v>26</v>
      </c>
      <c r="K6" s="2" t="s">
        <v>30</v>
      </c>
      <c r="L6" s="2" t="s">
        <v>31</v>
      </c>
      <c r="M6" s="2" t="s">
        <v>32</v>
      </c>
      <c r="N6" s="2" t="s">
        <v>28</v>
      </c>
      <c r="O6">
        <v>2959</v>
      </c>
      <c r="P6" s="2" t="s">
        <v>33</v>
      </c>
      <c r="Q6">
        <v>0</v>
      </c>
      <c r="R6" s="2" t="s">
        <v>28</v>
      </c>
      <c r="S6" s="2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8"/>
  <sheetViews>
    <sheetView tabSelected="1" topLeftCell="A16" workbookViewId="0">
      <selection activeCell="D23" sqref="D23:O23"/>
    </sheetView>
  </sheetViews>
  <sheetFormatPr defaultRowHeight="15"/>
  <cols>
    <col min="4" max="4" width="19.7109375" customWidth="1"/>
    <col min="6" max="6" width="38.7109375" customWidth="1"/>
    <col min="12" max="12" width="13.7109375" customWidth="1"/>
    <col min="13" max="13" width="12.28515625" customWidth="1"/>
    <col min="14" max="14" width="14.42578125" customWidth="1"/>
  </cols>
  <sheetData>
    <row r="1" spans="1:2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65</v>
      </c>
      <c r="N1" s="7"/>
      <c r="O1" s="22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spans="1:29">
      <c r="A2" s="7"/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>
      <c r="A3" s="7"/>
      <c r="B3" s="7" t="s">
        <v>21</v>
      </c>
      <c r="C3" s="7" t="s">
        <v>26</v>
      </c>
      <c r="D3" s="26"/>
      <c r="E3" s="26"/>
      <c r="F3" s="25"/>
      <c r="G3" s="7"/>
      <c r="H3" s="7"/>
      <c r="I3" s="7"/>
      <c r="J3" s="7"/>
      <c r="K3" s="7"/>
      <c r="L3" s="7"/>
      <c r="M3" s="7"/>
      <c r="N3" s="7"/>
      <c r="O3" s="2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>
      <c r="A4" s="15"/>
      <c r="B4" s="35" t="s">
        <v>0</v>
      </c>
      <c r="C4" s="38" t="s">
        <v>55</v>
      </c>
      <c r="D4" s="35" t="s">
        <v>12</v>
      </c>
      <c r="E4" s="38" t="s">
        <v>56</v>
      </c>
      <c r="F4" s="35" t="s">
        <v>1</v>
      </c>
      <c r="G4" s="35" t="s">
        <v>11</v>
      </c>
      <c r="H4" s="37"/>
      <c r="I4" s="37"/>
      <c r="J4" s="37"/>
      <c r="K4" s="37"/>
      <c r="L4" s="42" t="s">
        <v>17</v>
      </c>
      <c r="M4" s="40" t="s">
        <v>18</v>
      </c>
      <c r="N4" s="36" t="s">
        <v>20</v>
      </c>
      <c r="O4" s="35" t="s">
        <v>2</v>
      </c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>
      <c r="A5" s="16"/>
      <c r="B5" s="35"/>
      <c r="C5" s="39"/>
      <c r="D5" s="35"/>
      <c r="E5" s="39"/>
      <c r="F5" s="35"/>
      <c r="G5" s="35"/>
      <c r="H5" s="14" t="s">
        <v>13</v>
      </c>
      <c r="I5" s="14" t="s">
        <v>14</v>
      </c>
      <c r="J5" s="14" t="s">
        <v>15</v>
      </c>
      <c r="K5" s="14" t="s">
        <v>16</v>
      </c>
      <c r="L5" s="43"/>
      <c r="M5" s="41"/>
      <c r="N5" s="36"/>
      <c r="O5" s="35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>
      <c r="A6" s="15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29" ht="87" customHeight="1">
      <c r="A7" s="7"/>
      <c r="B7" s="13">
        <v>1</v>
      </c>
      <c r="C7" s="13" t="s">
        <v>57</v>
      </c>
      <c r="D7" s="8" t="s">
        <v>35</v>
      </c>
      <c r="E7" s="8"/>
      <c r="F7" s="8" t="s">
        <v>43</v>
      </c>
      <c r="G7" s="11" t="s">
        <v>36</v>
      </c>
      <c r="H7" s="5">
        <v>1</v>
      </c>
      <c r="I7" s="5">
        <v>0</v>
      </c>
      <c r="J7" s="5">
        <v>0</v>
      </c>
      <c r="K7" s="5">
        <v>1</v>
      </c>
      <c r="L7" s="12">
        <v>93728.81</v>
      </c>
      <c r="M7" s="12">
        <f>L7*K7</f>
        <v>93728.81</v>
      </c>
      <c r="N7" s="12">
        <f>M7*1.18</f>
        <v>110599.99579999999</v>
      </c>
      <c r="O7" s="27" t="s">
        <v>63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s="7" customFormat="1" ht="87" customHeight="1">
      <c r="B8" s="13">
        <v>2</v>
      </c>
      <c r="C8" s="13">
        <v>40398</v>
      </c>
      <c r="D8" s="8" t="s">
        <v>35</v>
      </c>
      <c r="E8" s="8"/>
      <c r="F8" s="8" t="s">
        <v>44</v>
      </c>
      <c r="G8" s="11"/>
      <c r="H8" s="5">
        <v>1</v>
      </c>
      <c r="I8" s="5">
        <v>0</v>
      </c>
      <c r="J8" s="5">
        <v>0</v>
      </c>
      <c r="K8" s="5">
        <v>1</v>
      </c>
      <c r="L8" s="12">
        <v>93728.81</v>
      </c>
      <c r="M8" s="12">
        <f t="shared" ref="M8:M16" si="0">L8*K8</f>
        <v>93728.81</v>
      </c>
      <c r="N8" s="12">
        <f t="shared" ref="N8:N16" si="1">M8*1.18</f>
        <v>110599.99579999999</v>
      </c>
      <c r="O8" s="27" t="s">
        <v>63</v>
      </c>
    </row>
    <row r="9" spans="1:29" ht="85.5" customHeight="1">
      <c r="A9" s="7"/>
      <c r="B9" s="13">
        <v>3</v>
      </c>
      <c r="C9" s="13" t="s">
        <v>58</v>
      </c>
      <c r="D9" s="8" t="s">
        <v>37</v>
      </c>
      <c r="E9" s="8"/>
      <c r="F9" s="3" t="s">
        <v>42</v>
      </c>
      <c r="G9" s="11" t="s">
        <v>36</v>
      </c>
      <c r="H9" s="5">
        <v>2</v>
      </c>
      <c r="I9" s="5">
        <v>0</v>
      </c>
      <c r="J9" s="5">
        <v>0</v>
      </c>
      <c r="K9" s="5">
        <v>2</v>
      </c>
      <c r="L9" s="12">
        <v>43381.36</v>
      </c>
      <c r="M9" s="12">
        <f t="shared" si="0"/>
        <v>86762.72</v>
      </c>
      <c r="N9" s="12">
        <f t="shared" si="1"/>
        <v>102380.00959999999</v>
      </c>
      <c r="O9" s="27" t="s">
        <v>63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50.25" customHeight="1">
      <c r="A10" s="7"/>
      <c r="B10" s="13">
        <v>4</v>
      </c>
      <c r="C10" s="13" t="s">
        <v>59</v>
      </c>
      <c r="D10" s="8" t="s">
        <v>38</v>
      </c>
      <c r="E10" s="8"/>
      <c r="F10" s="8" t="s">
        <v>46</v>
      </c>
      <c r="G10" s="11" t="s">
        <v>36</v>
      </c>
      <c r="H10" s="5">
        <v>1</v>
      </c>
      <c r="I10" s="5">
        <v>0</v>
      </c>
      <c r="J10" s="5">
        <v>0</v>
      </c>
      <c r="K10" s="5">
        <v>1</v>
      </c>
      <c r="L10" s="12">
        <v>5516.95</v>
      </c>
      <c r="M10" s="12">
        <f t="shared" si="0"/>
        <v>5516.95</v>
      </c>
      <c r="N10" s="12">
        <f t="shared" si="1"/>
        <v>6510.0009999999993</v>
      </c>
      <c r="O10" s="27" t="s">
        <v>63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s="7" customFormat="1" ht="50.25" customHeight="1">
      <c r="B11" s="13">
        <v>5</v>
      </c>
      <c r="C11" s="13" t="s">
        <v>59</v>
      </c>
      <c r="D11" s="8" t="s">
        <v>38</v>
      </c>
      <c r="E11" s="8"/>
      <c r="F11" s="8" t="s">
        <v>47</v>
      </c>
      <c r="G11" s="11"/>
      <c r="H11" s="5">
        <v>1</v>
      </c>
      <c r="I11" s="5">
        <v>0</v>
      </c>
      <c r="J11" s="5">
        <v>0</v>
      </c>
      <c r="K11" s="5">
        <v>1</v>
      </c>
      <c r="L11" s="12">
        <v>5516.95</v>
      </c>
      <c r="M11" s="12">
        <f t="shared" si="0"/>
        <v>5516.95</v>
      </c>
      <c r="N11" s="12">
        <f t="shared" si="1"/>
        <v>6510.0009999999993</v>
      </c>
      <c r="O11" s="27" t="s">
        <v>63</v>
      </c>
    </row>
    <row r="12" spans="1:29" s="7" customFormat="1" ht="50.25" customHeight="1">
      <c r="B12" s="13">
        <v>6</v>
      </c>
      <c r="C12" s="13" t="s">
        <v>59</v>
      </c>
      <c r="D12" s="8" t="s">
        <v>38</v>
      </c>
      <c r="E12" s="8"/>
      <c r="F12" s="8" t="s">
        <v>48</v>
      </c>
      <c r="G12" s="11"/>
      <c r="H12" s="5">
        <v>4</v>
      </c>
      <c r="I12" s="5">
        <v>0</v>
      </c>
      <c r="J12" s="5">
        <v>0</v>
      </c>
      <c r="K12" s="5">
        <v>1</v>
      </c>
      <c r="L12" s="12">
        <v>5516.95</v>
      </c>
      <c r="M12" s="12">
        <f t="shared" si="0"/>
        <v>5516.95</v>
      </c>
      <c r="N12" s="12">
        <f t="shared" si="1"/>
        <v>6510.0009999999993</v>
      </c>
      <c r="O12" s="27" t="s">
        <v>63</v>
      </c>
    </row>
    <row r="13" spans="1:29" ht="54.75" customHeight="1">
      <c r="A13" s="7"/>
      <c r="B13" s="13">
        <v>7</v>
      </c>
      <c r="C13" s="13" t="s">
        <v>59</v>
      </c>
      <c r="D13" s="8" t="s">
        <v>38</v>
      </c>
      <c r="E13" s="8"/>
      <c r="F13" s="8" t="s">
        <v>49</v>
      </c>
      <c r="G13" s="11" t="s">
        <v>36</v>
      </c>
      <c r="H13" s="5">
        <v>4</v>
      </c>
      <c r="I13" s="5">
        <v>0</v>
      </c>
      <c r="J13" s="5">
        <v>0</v>
      </c>
      <c r="K13" s="5">
        <v>1</v>
      </c>
      <c r="L13" s="12">
        <v>5516.95</v>
      </c>
      <c r="M13" s="12">
        <f t="shared" si="0"/>
        <v>5516.95</v>
      </c>
      <c r="N13" s="12">
        <f t="shared" si="1"/>
        <v>6510.0009999999993</v>
      </c>
      <c r="O13" s="27" t="s">
        <v>63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ht="89.25" customHeight="1">
      <c r="A14" s="7"/>
      <c r="B14" s="13">
        <v>8</v>
      </c>
      <c r="C14" s="13" t="s">
        <v>60</v>
      </c>
      <c r="D14" s="8" t="s">
        <v>39</v>
      </c>
      <c r="E14" s="8"/>
      <c r="F14" s="8" t="s">
        <v>51</v>
      </c>
      <c r="G14" s="11" t="s">
        <v>36</v>
      </c>
      <c r="H14" s="5">
        <v>1</v>
      </c>
      <c r="I14" s="5">
        <v>0</v>
      </c>
      <c r="J14" s="5">
        <v>0</v>
      </c>
      <c r="K14" s="5">
        <v>1</v>
      </c>
      <c r="L14" s="12">
        <v>82338.98</v>
      </c>
      <c r="M14" s="12">
        <f t="shared" si="0"/>
        <v>82338.98</v>
      </c>
      <c r="N14" s="12">
        <f t="shared" si="1"/>
        <v>97159.996399999989</v>
      </c>
      <c r="O14" s="27" t="s">
        <v>63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ht="96.75" customHeight="1">
      <c r="A15" s="7"/>
      <c r="B15" s="13">
        <v>9</v>
      </c>
      <c r="C15" s="13" t="s">
        <v>61</v>
      </c>
      <c r="D15" s="8" t="s">
        <v>40</v>
      </c>
      <c r="E15" s="8"/>
      <c r="F15" s="8" t="s">
        <v>45</v>
      </c>
      <c r="G15" s="11" t="s">
        <v>36</v>
      </c>
      <c r="H15" s="5">
        <v>2</v>
      </c>
      <c r="I15" s="5">
        <v>0</v>
      </c>
      <c r="J15" s="5">
        <v>0</v>
      </c>
      <c r="K15" s="5">
        <v>2</v>
      </c>
      <c r="L15" s="12">
        <v>81847.460000000006</v>
      </c>
      <c r="M15" s="12">
        <f t="shared" si="0"/>
        <v>163694.92000000001</v>
      </c>
      <c r="N15" s="12">
        <f t="shared" si="1"/>
        <v>193160.0056</v>
      </c>
      <c r="O15" s="27" t="s">
        <v>63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ht="81" customHeight="1">
      <c r="A16" s="7"/>
      <c r="B16" s="13">
        <v>10</v>
      </c>
      <c r="C16" s="13" t="s">
        <v>62</v>
      </c>
      <c r="D16" s="8" t="s">
        <v>41</v>
      </c>
      <c r="E16" s="8"/>
      <c r="F16" s="8" t="s">
        <v>50</v>
      </c>
      <c r="G16" s="11" t="s">
        <v>36</v>
      </c>
      <c r="H16" s="5">
        <v>1</v>
      </c>
      <c r="I16" s="5">
        <v>0</v>
      </c>
      <c r="J16" s="5">
        <v>0</v>
      </c>
      <c r="K16" s="5">
        <v>1</v>
      </c>
      <c r="L16" s="12">
        <v>57872.88</v>
      </c>
      <c r="M16" s="12">
        <f t="shared" si="0"/>
        <v>57872.88</v>
      </c>
      <c r="N16" s="12">
        <f t="shared" si="1"/>
        <v>68289.998399999997</v>
      </c>
      <c r="O16" s="27" t="s">
        <v>63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>
      <c r="A17" s="7"/>
      <c r="B17" s="19"/>
      <c r="C17" s="21"/>
      <c r="D17" s="20"/>
      <c r="E17" s="20"/>
      <c r="F17" s="20"/>
      <c r="G17" s="21"/>
      <c r="H17" s="21"/>
      <c r="I17" s="21"/>
      <c r="J17" s="21"/>
      <c r="K17" s="21"/>
      <c r="L17" s="23"/>
      <c r="M17" s="24">
        <f>SUM(M7:M16)</f>
        <v>600194.92000000004</v>
      </c>
      <c r="N17" s="24">
        <f>SUM(N7:N16)</f>
        <v>708230.00559999992</v>
      </c>
      <c r="O17" s="9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1:29">
      <c r="A18" s="7"/>
      <c r="B18" s="18"/>
      <c r="C18" s="18"/>
      <c r="D18" s="9"/>
      <c r="E18" s="9"/>
      <c r="F18" s="9"/>
      <c r="G18" s="18"/>
      <c r="H18" s="18"/>
      <c r="I18" s="18"/>
      <c r="J18" s="18"/>
      <c r="K18" s="18"/>
      <c r="L18" s="18"/>
      <c r="M18" s="18" t="s">
        <v>19</v>
      </c>
      <c r="N18" s="4">
        <f>N17-M17</f>
        <v>108035.08559999987</v>
      </c>
      <c r="O18" s="9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>
      <c r="A19" s="7"/>
      <c r="B19" s="44" t="s">
        <v>66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s="7" customFormat="1">
      <c r="B20" s="45" t="s">
        <v>3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28"/>
      <c r="O20" s="28"/>
    </row>
    <row r="21" spans="1:29" s="7" customFormat="1">
      <c r="B21" s="29" t="s">
        <v>4</v>
      </c>
      <c r="C21" s="29"/>
      <c r="D21" s="45" t="s">
        <v>68</v>
      </c>
      <c r="E21" s="45"/>
      <c r="F21" s="45"/>
      <c r="G21" s="45"/>
      <c r="H21" s="45"/>
      <c r="I21" s="45"/>
      <c r="J21" s="45"/>
      <c r="K21" s="45"/>
      <c r="L21" s="45"/>
      <c r="M21" s="45"/>
      <c r="N21" s="28"/>
      <c r="O21" s="28"/>
    </row>
    <row r="22" spans="1:29" s="7" customFormat="1" ht="32.1" customHeight="1">
      <c r="B22" s="29" t="s">
        <v>5</v>
      </c>
      <c r="C22" s="29"/>
      <c r="D22" s="46" t="s">
        <v>8</v>
      </c>
      <c r="E22" s="46"/>
      <c r="F22" s="46"/>
      <c r="G22" s="46"/>
      <c r="H22" s="46"/>
      <c r="I22" s="46"/>
      <c r="J22" s="46"/>
      <c r="K22" s="46"/>
      <c r="L22" s="46"/>
      <c r="M22" s="46"/>
      <c r="N22" s="8"/>
      <c r="O22" s="8"/>
      <c r="P22" s="9"/>
      <c r="Q22" s="9"/>
      <c r="R22" s="9"/>
    </row>
    <row r="23" spans="1:29" s="7" customFormat="1" ht="62.25" customHeight="1">
      <c r="B23" s="29" t="s">
        <v>6</v>
      </c>
      <c r="C23" s="29"/>
      <c r="D23" s="30" t="s">
        <v>52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29" s="7" customFormat="1">
      <c r="B24" s="29" t="s">
        <v>22</v>
      </c>
      <c r="C24" s="29"/>
      <c r="D24" s="31" t="s">
        <v>53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</row>
    <row r="25" spans="1:29" s="7" customFormat="1">
      <c r="B25" s="29" t="s">
        <v>7</v>
      </c>
      <c r="C25" s="29"/>
      <c r="D25" s="45" t="str">
        <f>Query2_KURATOR</f>
        <v>Токтаев В.И., тел. , эл.почта:</v>
      </c>
      <c r="E25" s="45"/>
      <c r="F25" s="45"/>
      <c r="G25" s="45"/>
      <c r="H25" s="45"/>
      <c r="I25" s="45"/>
      <c r="J25" s="45"/>
      <c r="K25" s="45"/>
      <c r="L25" s="45"/>
      <c r="M25" s="45"/>
      <c r="N25" s="28"/>
      <c r="O25" s="28"/>
    </row>
    <row r="26" spans="1:29" s="7" customFormat="1" ht="31.5" customHeight="1">
      <c r="B26" s="47" t="s">
        <v>67</v>
      </c>
      <c r="C26" s="48"/>
      <c r="D26" s="45" t="str">
        <f>Query2_NPO</f>
        <v>Токтаев  В.И  тел 8/347/221-12-01</v>
      </c>
      <c r="E26" s="45"/>
      <c r="F26" s="45"/>
      <c r="G26" s="45"/>
      <c r="H26" s="45"/>
      <c r="I26" s="45"/>
      <c r="J26" s="45"/>
      <c r="K26" s="45"/>
      <c r="L26" s="45"/>
      <c r="M26" s="45"/>
      <c r="N26" s="28"/>
      <c r="O26" s="28"/>
    </row>
    <row r="27" spans="1:29" s="6" customFormat="1" ht="41.25" customHeight="1">
      <c r="B27" s="49" t="s">
        <v>54</v>
      </c>
      <c r="C27" s="49"/>
      <c r="D27" s="49" t="s">
        <v>64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29" s="7" customFormat="1"/>
    <row r="29" spans="1:29" s="7" customFormat="1">
      <c r="C29" s="10" t="str">
        <f>Query2_USERN</f>
        <v>Гулиев Тимур Абрекович</v>
      </c>
    </row>
    <row r="30" spans="1:29" s="7" customFormat="1">
      <c r="B30" s="7" t="s">
        <v>10</v>
      </c>
      <c r="C30" s="10" t="str">
        <f>Query2_USERT</f>
        <v>(347)251-71-23</v>
      </c>
    </row>
    <row r="31" spans="1:29" s="7" customFormat="1">
      <c r="C31" s="10" t="str">
        <f>Query2_USERE</f>
        <v/>
      </c>
    </row>
    <row r="32" spans="1:29" s="7" customFormat="1"/>
    <row r="33" s="7" customFormat="1"/>
    <row r="34" s="7" customFormat="1"/>
    <row r="35" s="7" customFormat="1"/>
    <row r="36" s="7" customFormat="1"/>
    <row r="37" s="7" customFormat="1"/>
    <row r="38" s="7" customFormat="1"/>
  </sheetData>
  <mergeCells count="28">
    <mergeCell ref="B25:C25"/>
    <mergeCell ref="D25:M25"/>
    <mergeCell ref="B26:C26"/>
    <mergeCell ref="D26:M26"/>
    <mergeCell ref="B27:C27"/>
    <mergeCell ref="D27:O27"/>
    <mergeCell ref="B19:O19"/>
    <mergeCell ref="B20:M20"/>
    <mergeCell ref="B21:C21"/>
    <mergeCell ref="D21:M21"/>
    <mergeCell ref="B22:C22"/>
    <mergeCell ref="D22:M22"/>
    <mergeCell ref="B23:C23"/>
    <mergeCell ref="D23:O23"/>
    <mergeCell ref="B24:C24"/>
    <mergeCell ref="D24:O24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  <mergeCell ref="M4:M5"/>
    <mergeCell ref="L4:L5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2014-04-14T03:19:05Z</cp:lastPrinted>
  <dcterms:created xsi:type="dcterms:W3CDTF">2013-12-19T08:11:42Z</dcterms:created>
  <dcterms:modified xsi:type="dcterms:W3CDTF">2014-04-15T04:47:37Z</dcterms:modified>
</cp:coreProperties>
</file>